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elf-Review Tool" sheetId="1" r:id="rId1"/>
  </sheets>
  <calcPr calcId="145621"/>
</workbook>
</file>

<file path=xl/calcChain.xml><?xml version="1.0" encoding="utf-8"?>
<calcChain xmlns="http://schemas.openxmlformats.org/spreadsheetml/2006/main">
  <c r="E19" i="1" l="1"/>
  <c r="E18" i="1"/>
  <c r="E17" i="1"/>
  <c r="E16" i="1"/>
  <c r="D25" i="1" l="1"/>
  <c r="F25" i="1" s="1"/>
  <c r="E10" i="1" l="1"/>
  <c r="D24" i="1"/>
  <c r="F24" i="1" s="1"/>
  <c r="E9" i="1" l="1"/>
  <c r="E8" i="1" s="1"/>
  <c r="D27" i="1" l="1"/>
  <c r="D29" i="1"/>
  <c r="F27" i="1" l="1"/>
  <c r="D28" i="1"/>
  <c r="F28" i="1" s="1"/>
  <c r="D26" i="1"/>
  <c r="F26" i="1" s="1"/>
  <c r="E7" i="1" l="1"/>
  <c r="E11" i="1" l="1"/>
  <c r="F29" i="1" s="1"/>
</calcChain>
</file>

<file path=xl/sharedStrings.xml><?xml version="1.0" encoding="utf-8"?>
<sst xmlns="http://schemas.openxmlformats.org/spreadsheetml/2006/main" count="47" uniqueCount="46">
  <si>
    <t>Boiler size percent of peak load</t>
  </si>
  <si>
    <t>For all applications:</t>
  </si>
  <si>
    <t>If any red text or flags appears to the right, you may be asked to provide additional details before the application is approved</t>
  </si>
  <si>
    <t>over 14 days</t>
  </si>
  <si>
    <t xml:space="preserve"> &lt;100% if  backup fuel present and no hot water,  
&lt;120% if hot water, 
&lt;130% if sole heating source, 
&lt;100% if enough thermal storage</t>
  </si>
  <si>
    <t>per gallon oil</t>
  </si>
  <si>
    <t>per gallon propane</t>
  </si>
  <si>
    <t>per cord seasoned wood</t>
  </si>
  <si>
    <t>per therm natural gas</t>
  </si>
  <si>
    <t>Pellet Boiler Output (Btu/hr)</t>
  </si>
  <si>
    <t>If wood was used, 3 year average cords of wood burned</t>
  </si>
  <si>
    <t xml:space="preserve">If natural gas was used, 3 year average therms natural gas </t>
  </si>
  <si>
    <t>If oil was used, 3 year average gallons of fuel consumed</t>
  </si>
  <si>
    <t>If propane was used, 3 year average gallons of fuel consumed</t>
  </si>
  <si>
    <t>Backup fossil fuel system in place (yes/no)</t>
  </si>
  <si>
    <t>Capacity of pellet storage (tons)</t>
  </si>
  <si>
    <t>Sq Ft Heated space (sq ft)</t>
  </si>
  <si>
    <t>Estimated annual heat load (MMBtu)</t>
  </si>
  <si>
    <t>MMBtu/unit:</t>
  </si>
  <si>
    <t>Calculated peak load (Btu/hr)</t>
  </si>
  <si>
    <t>Thermal storage capacity for boiler output (gallon thermal storage/ kBTU boiler capacity)</t>
  </si>
  <si>
    <t>Pellet fuel storage capacity (Days of storage at fuel output)</t>
  </si>
  <si>
    <t>Annual heat demand in kBtu/ Sq Ft</t>
  </si>
  <si>
    <t>Boiler size in BTU/ Sq Ft</t>
  </si>
  <si>
    <t>Thermal Storage Capacity (gallons, leave blank if none)</t>
  </si>
  <si>
    <t>10-40 Btu/h/sq ft</t>
  </si>
  <si>
    <t>Expected range (unless justification provided):</t>
  </si>
  <si>
    <t>10-60 kBtu/Sq Ft</t>
  </si>
  <si>
    <t>Please provide input in cells highlighted in yellow</t>
  </si>
  <si>
    <t>Biomass boiler provides domestic hot water (yes/no)</t>
  </si>
  <si>
    <t>Note: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</si>
  <si>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details on methodology used needs to be provided</t>
    </r>
    <r>
      <rPr>
        <sz val="11"/>
        <color theme="1"/>
        <rFont val="Calibri"/>
        <family val="2"/>
        <scheme val="minor"/>
      </rPr>
      <t xml:space="preserve"> if prior fuel consumption was not used to calculate peak load for the building</t>
    </r>
  </si>
  <si>
    <t>Use this tool to assess if your application will be accepted as is or if you will be asked clarifying questions. This is not meant as a design tool for boiler sizing.</t>
  </si>
  <si>
    <r>
      <t xml:space="preserve">Potential issues that </t>
    </r>
    <r>
      <rPr>
        <b/>
        <u/>
        <sz val="14"/>
        <color theme="1"/>
        <rFont val="Calibri"/>
        <family val="2"/>
        <scheme val="minor"/>
      </rPr>
      <t>may result in requests for additional documentation</t>
    </r>
    <r>
      <rPr>
        <sz val="14"/>
        <color theme="1"/>
        <rFont val="Calibri"/>
        <family val="2"/>
        <scheme val="minor"/>
      </rPr>
      <t xml:space="preserve"> (no issues if the box below is blank):</t>
    </r>
  </si>
  <si>
    <t>If any issues are identified in the range of values, they will appear as red text in the lower box (step 3)</t>
  </si>
  <si>
    <t>Step 1:</t>
  </si>
  <si>
    <t>Step 2:</t>
  </si>
  <si>
    <t>Step 3:</t>
  </si>
  <si>
    <t>Input Data from Application Form:</t>
  </si>
  <si>
    <t>If historical fuel usage was used to calculate peak boiler capacity, provide inputs for each fuel type used at the building:</t>
  </si>
  <si>
    <t>If system has fully redundant fossil fueled boiler back-up, pellet boiler should be sized to cover between 50% and 90% of peak hourly demand - this should still cover 90-100% of annual load</t>
  </si>
  <si>
    <t>Input Annual Heating Fuel Use Information</t>
  </si>
  <si>
    <t>Review Results</t>
  </si>
  <si>
    <t>yes</t>
  </si>
  <si>
    <t>0.75 to 5 gallon/kBtu</t>
  </si>
  <si>
    <t>RERC Advanced Wood Heating System Application Self-Review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</si>
</sst>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164" fontId="2" fillId="0" borderId="0" xfId="1" applyNumberFormat="1" applyFont="1"/>
    <xf numFmtId="0" fontId="0" fillId="0" borderId="3" xfId="0" applyBorder="1"/>
    <xf numFmtId="0" fontId="0" fillId="0" borderId="4" xfId="0" applyBorder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164" fontId="4" fillId="0" borderId="1" xfId="1" applyNumberFormat="1" applyFont="1" applyBorder="1"/>
    <xf numFmtId="0" fontId="0" fillId="0" borderId="1" xfId="0" applyBorder="1" applyAlignment="1">
      <alignment vertical="top" wrapText="1"/>
    </xf>
    <xf numFmtId="165" fontId="4" fillId="0" borderId="1" xfId="2" applyNumberFormat="1" applyFont="1" applyBorder="1" applyAlignment="1">
      <alignment vertical="top"/>
    </xf>
    <xf numFmtId="164" fontId="4" fillId="0" borderId="1" xfId="1" applyNumberFormat="1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3" borderId="5" xfId="0" applyFill="1" applyBorder="1"/>
    <xf numFmtId="0" fontId="11" fillId="0" borderId="0" xfId="0" applyFont="1"/>
    <xf numFmtId="0" fontId="0" fillId="0" borderId="8" xfId="0" applyBorder="1" applyAlignment="1">
      <alignment wrapText="1"/>
    </xf>
    <xf numFmtId="0" fontId="3" fillId="0" borderId="0" xfId="0" applyFont="1" applyBorder="1" applyAlignment="1"/>
    <xf numFmtId="0" fontId="3" fillId="0" borderId="5" xfId="0" applyFont="1" applyBorder="1" applyAlignment="1"/>
    <xf numFmtId="0" fontId="0" fillId="0" borderId="5" xfId="0" applyBorder="1"/>
    <xf numFmtId="0" fontId="12" fillId="0" borderId="0" xfId="0" applyFont="1"/>
    <xf numFmtId="0" fontId="12" fillId="0" borderId="0" xfId="0" applyFont="1" applyAlignment="1">
      <alignment wrapText="1"/>
    </xf>
    <xf numFmtId="9" fontId="10" fillId="0" borderId="0" xfId="2" applyFont="1"/>
    <xf numFmtId="9" fontId="10" fillId="0" borderId="0" xfId="0" applyNumberFormat="1" applyFont="1"/>
    <xf numFmtId="0" fontId="10" fillId="0" borderId="0" xfId="0" applyFont="1" applyBorder="1" applyAlignment="1">
      <alignment horizontal="right"/>
    </xf>
    <xf numFmtId="0" fontId="10" fillId="0" borderId="0" xfId="0" applyFont="1"/>
    <xf numFmtId="0" fontId="10" fillId="3" borderId="0" xfId="0" applyFont="1" applyFill="1" applyBorder="1"/>
    <xf numFmtId="0" fontId="10" fillId="0" borderId="0" xfId="0" applyFont="1" applyBorder="1"/>
    <xf numFmtId="0" fontId="10" fillId="0" borderId="0" xfId="0" applyFont="1" applyFill="1" applyBorder="1"/>
    <xf numFmtId="0" fontId="10" fillId="0" borderId="0" xfId="0" applyFont="1" applyAlignment="1">
      <alignment wrapText="1"/>
    </xf>
    <xf numFmtId="0" fontId="0" fillId="0" borderId="1" xfId="0" applyFont="1" applyBorder="1"/>
    <xf numFmtId="16" fontId="0" fillId="0" borderId="1" xfId="0" quotePrefix="1" applyNumberFormat="1" applyFont="1" applyBorder="1"/>
    <xf numFmtId="0" fontId="0" fillId="0" borderId="1" xfId="0" quotePrefix="1" applyFont="1" applyBorder="1"/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0" fontId="1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vertical="top" wrapText="1"/>
    </xf>
    <xf numFmtId="164" fontId="7" fillId="2" borderId="1" xfId="1" applyNumberFormat="1" applyFont="1" applyFill="1" applyBorder="1" applyProtection="1">
      <protection locked="0"/>
    </xf>
    <xf numFmtId="164" fontId="7" fillId="2" borderId="1" xfId="1" applyNumberFormat="1" applyFont="1" applyFill="1" applyBorder="1" applyAlignment="1" applyProtection="1">
      <alignment horizontal="right" wrapText="1"/>
      <protection locked="0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0" fillId="0" borderId="2" xfId="0" applyFont="1" applyBorder="1"/>
    <xf numFmtId="0" fontId="16" fillId="0" borderId="0" xfId="0" applyFont="1" applyAlignment="1">
      <alignment vertical="center"/>
    </xf>
    <xf numFmtId="0" fontId="16" fillId="0" borderId="5" xfId="0" applyFont="1" applyBorder="1" applyAlignment="1"/>
    <xf numFmtId="0" fontId="16" fillId="0" borderId="0" xfId="0" applyFont="1" applyAlignment="1"/>
    <xf numFmtId="0" fontId="16" fillId="3" borderId="5" xfId="0" applyFont="1" applyFill="1" applyBorder="1" applyAlignment="1">
      <alignment horizontal="left"/>
    </xf>
    <xf numFmtId="43" fontId="4" fillId="0" borderId="1" xfId="1" applyNumberFormat="1" applyFont="1" applyBorder="1"/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553168</xdr:colOff>
      <xdr:row>18</xdr:row>
      <xdr:rowOff>367394</xdr:rowOff>
    </xdr:from>
    <xdr:to>
      <xdr:col>3</xdr:col>
      <xdr:colOff>1042647</xdr:colOff>
      <xdr:row>22</xdr:row>
      <xdr:rowOff>366978</xdr:rowOff>
    </xdr:to>
    <xdr:sp macro="" textlink="">
      <xdr:nvSpPr>
        <xdr:cNvPr id="2" name="Down Arrow 1"/>
        <xdr:cNvSpPr/>
      </xdr:nvSpPr>
      <xdr:spPr>
        <a:xfrm>
          <a:off x="4240704" y="5021037"/>
          <a:ext cx="489479" cy="1006512"/>
        </a:xfrm>
        <a:prstGeom prst="downArrow">
          <a:avLst/>
        </a:prstGeom>
        <a:solidFill>
          <a:srgbClr val="FFFF00"/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70" zoomScaleNormal="70" workbookViewId="0">
      <selection activeCell="E5" sqref="E5"/>
    </sheetView>
  </sheetViews>
  <sheetFormatPr defaultRowHeight="15" x14ac:dyDescent="0.25"/>
  <cols>
    <col min="1" max="1" width="12.5703125" style="43" customWidth="1"/>
    <col min="2" max="2" width="24.140625" customWidth="1"/>
    <col min="3" max="3" width="30.85546875" style="6" customWidth="1"/>
    <col min="4" max="4" width="15.7109375" customWidth="1"/>
    <col min="5" max="5" width="31.7109375" style="6" customWidth="1"/>
    <col min="6" max="6" width="76.42578125" customWidth="1"/>
    <col min="7" max="7" width="19.5703125" customWidth="1"/>
    <col min="8" max="8" width="21" customWidth="1"/>
  </cols>
  <sheetData>
    <row r="1" spans="1:7" ht="23.25" x14ac:dyDescent="0.35">
      <c r="B1" s="19" t="s">
        <v>45</v>
      </c>
    </row>
    <row r="2" spans="1:7" ht="15.75" x14ac:dyDescent="0.25">
      <c r="B2" s="42" t="s">
        <v>32</v>
      </c>
    </row>
    <row r="3" spans="1:7" ht="15.75" x14ac:dyDescent="0.25">
      <c r="B3" s="40" t="s">
        <v>28</v>
      </c>
      <c r="C3" s="41"/>
      <c r="D3" s="42" t="s">
        <v>34</v>
      </c>
    </row>
    <row r="4" spans="1:7" ht="15.75" x14ac:dyDescent="0.25">
      <c r="B4" s="49"/>
      <c r="C4" s="50"/>
      <c r="D4" s="42"/>
    </row>
    <row r="5" spans="1:7" ht="15.75" customHeight="1" x14ac:dyDescent="0.3">
      <c r="A5" s="52" t="s">
        <v>35</v>
      </c>
      <c r="B5" s="53" t="s">
        <v>38</v>
      </c>
      <c r="C5" s="22"/>
      <c r="D5" s="22"/>
      <c r="E5"/>
    </row>
    <row r="6" spans="1:7" x14ac:dyDescent="0.25">
      <c r="B6" s="51" t="s">
        <v>1</v>
      </c>
      <c r="C6" s="10" t="s">
        <v>9</v>
      </c>
      <c r="D6" s="47"/>
      <c r="E6" s="7"/>
    </row>
    <row r="7" spans="1:7" ht="30" x14ac:dyDescent="0.25">
      <c r="A7" s="44"/>
      <c r="B7" s="3"/>
      <c r="C7" s="10" t="s">
        <v>24</v>
      </c>
      <c r="D7" s="47"/>
      <c r="E7" s="26" t="str">
        <f>IF(D7=0,"",IF(AND(200&lt;D25,D25&lt;1000),1,E8))</f>
        <v/>
      </c>
      <c r="F7" s="24"/>
    </row>
    <row r="8" spans="1:7" ht="30" x14ac:dyDescent="0.25">
      <c r="A8" s="44"/>
      <c r="B8" s="3"/>
      <c r="C8" s="10" t="s">
        <v>14</v>
      </c>
      <c r="D8" s="48" t="s">
        <v>43</v>
      </c>
      <c r="E8" s="26">
        <f>IF(AND(D8="yes",D9="no"),1,E9)</f>
        <v>1.2</v>
      </c>
      <c r="F8" s="24"/>
      <c r="G8" s="8"/>
    </row>
    <row r="9" spans="1:7" ht="30" x14ac:dyDescent="0.25">
      <c r="A9" s="44"/>
      <c r="B9" s="3"/>
      <c r="C9" s="11" t="s">
        <v>29</v>
      </c>
      <c r="D9" s="48" t="s">
        <v>43</v>
      </c>
      <c r="E9" s="26">
        <f>IF(AND(D8="yes",D9="yes"),1.2,E10)</f>
        <v>1.2</v>
      </c>
      <c r="F9" s="24"/>
      <c r="G9" s="8"/>
    </row>
    <row r="10" spans="1:7" x14ac:dyDescent="0.25">
      <c r="A10" s="44"/>
      <c r="B10" s="3"/>
      <c r="C10" s="10" t="s">
        <v>15</v>
      </c>
      <c r="D10" s="47">
        <v>2</v>
      </c>
      <c r="E10" s="26" t="str">
        <f>IF(D8="no",1.3,"")</f>
        <v/>
      </c>
      <c r="F10" s="24"/>
      <c r="G10" s="8"/>
    </row>
    <row r="11" spans="1:7" x14ac:dyDescent="0.25">
      <c r="A11" s="44"/>
      <c r="B11" s="3"/>
      <c r="C11" s="10" t="s">
        <v>16</v>
      </c>
      <c r="D11" s="47">
        <v>0</v>
      </c>
      <c r="E11" s="27">
        <f>MIN(E7:E10)</f>
        <v>1.2</v>
      </c>
      <c r="F11" s="24"/>
      <c r="G11" s="8"/>
    </row>
    <row r="12" spans="1:7" x14ac:dyDescent="0.25">
      <c r="A12" s="44"/>
      <c r="B12" s="4"/>
      <c r="C12" s="10" t="s">
        <v>19</v>
      </c>
      <c r="D12" s="47">
        <v>0</v>
      </c>
      <c r="E12" s="24"/>
      <c r="F12" s="24"/>
      <c r="G12" s="8"/>
    </row>
    <row r="13" spans="1:7" ht="5.25" customHeight="1" x14ac:dyDescent="0.25">
      <c r="A13" s="44"/>
      <c r="E13" s="25"/>
      <c r="F13" s="24"/>
      <c r="G13" s="8"/>
    </row>
    <row r="14" spans="1:7" ht="5.25" customHeight="1" x14ac:dyDescent="0.25">
      <c r="A14" s="44"/>
      <c r="E14" s="25"/>
      <c r="F14" s="24"/>
      <c r="G14" s="8"/>
    </row>
    <row r="15" spans="1:7" ht="18.75" x14ac:dyDescent="0.3">
      <c r="A15" s="54" t="s">
        <v>36</v>
      </c>
      <c r="B15" s="54" t="s">
        <v>41</v>
      </c>
      <c r="D15" s="2"/>
      <c r="E15" s="28" t="s">
        <v>18</v>
      </c>
      <c r="F15" s="29"/>
      <c r="G15" s="9"/>
    </row>
    <row r="16" spans="1:7" ht="30" x14ac:dyDescent="0.25">
      <c r="B16" s="60" t="s">
        <v>39</v>
      </c>
      <c r="C16" s="10" t="s">
        <v>12</v>
      </c>
      <c r="D16" s="47">
        <v>0</v>
      </c>
      <c r="E16" s="30">
        <f>0.1382*0.8</f>
        <v>0.11055999999999999</v>
      </c>
      <c r="F16" s="31" t="s">
        <v>5</v>
      </c>
    </row>
    <row r="17" spans="1:6" ht="45" x14ac:dyDescent="0.25">
      <c r="A17" s="44"/>
      <c r="B17" s="61"/>
      <c r="C17" s="10" t="s">
        <v>13</v>
      </c>
      <c r="D17" s="47"/>
      <c r="E17" s="30">
        <f>0.0916*0.8</f>
        <v>7.3279999999999998E-2</v>
      </c>
      <c r="F17" s="31" t="s">
        <v>6</v>
      </c>
    </row>
    <row r="18" spans="1:6" ht="30" x14ac:dyDescent="0.25">
      <c r="A18" s="44"/>
      <c r="B18" s="61"/>
      <c r="C18" s="10" t="s">
        <v>10</v>
      </c>
      <c r="D18" s="47"/>
      <c r="E18" s="32">
        <f>22*0.6</f>
        <v>13.2</v>
      </c>
      <c r="F18" s="31" t="s">
        <v>7</v>
      </c>
    </row>
    <row r="19" spans="1:6" ht="30" x14ac:dyDescent="0.25">
      <c r="A19" s="44"/>
      <c r="B19" s="62"/>
      <c r="C19" s="10" t="s">
        <v>11</v>
      </c>
      <c r="D19" s="47"/>
      <c r="E19" s="30">
        <f>0.1*0.8</f>
        <v>8.0000000000000016E-2</v>
      </c>
      <c r="F19" s="31" t="s">
        <v>8</v>
      </c>
    </row>
    <row r="20" spans="1:6" x14ac:dyDescent="0.25">
      <c r="A20" s="44"/>
      <c r="B20" s="63" t="s">
        <v>31</v>
      </c>
      <c r="C20" s="63"/>
      <c r="D20" s="20"/>
      <c r="E20" s="33"/>
      <c r="F20" s="29"/>
    </row>
    <row r="21" spans="1:6" ht="18.75" customHeight="1" x14ac:dyDescent="0.25">
      <c r="A21" s="44"/>
      <c r="B21" s="64"/>
      <c r="C21" s="64"/>
    </row>
    <row r="22" spans="1:6" ht="15" customHeight="1" x14ac:dyDescent="0.25">
      <c r="A22" s="44"/>
      <c r="B22" s="64"/>
      <c r="C22" s="64"/>
      <c r="D22" s="21"/>
      <c r="E22" s="21"/>
      <c r="F22" s="23"/>
    </row>
    <row r="23" spans="1:6" ht="37.5" x14ac:dyDescent="0.3">
      <c r="A23" s="54" t="s">
        <v>37</v>
      </c>
      <c r="B23" s="55" t="s">
        <v>42</v>
      </c>
      <c r="C23" s="17"/>
      <c r="D23" s="18"/>
      <c r="E23" s="16" t="s">
        <v>26</v>
      </c>
      <c r="F23" s="39" t="s">
        <v>33</v>
      </c>
    </row>
    <row r="24" spans="1:6" ht="29.25" customHeight="1" x14ac:dyDescent="0.25">
      <c r="A24" s="44"/>
      <c r="B24" s="57" t="s">
        <v>2</v>
      </c>
      <c r="C24" s="10" t="s">
        <v>17</v>
      </c>
      <c r="D24" s="15">
        <f>SUMPRODUCT(D16:D19,E16:E19)</f>
        <v>0</v>
      </c>
      <c r="E24" s="34"/>
      <c r="F24" s="45" t="str">
        <f>IF(D24&gt;0,"","Provide details in your application on method used to estimate annual heat load")</f>
        <v>Provide details in your application on method used to estimate annual heat load</v>
      </c>
    </row>
    <row r="25" spans="1:6" ht="45" x14ac:dyDescent="0.25">
      <c r="B25" s="58"/>
      <c r="C25" s="10" t="s">
        <v>20</v>
      </c>
      <c r="D25" s="56">
        <f>IF(D7=0,0,D7*1000/D6)</f>
        <v>0</v>
      </c>
      <c r="E25" s="35" t="s">
        <v>44</v>
      </c>
      <c r="F25" s="45" t="str">
        <f>IF(D25&gt;5,"Thermal storage may be too large, check calculations or provide justification why",IF(AND(0&lt;D25,D25&lt;0.75),"Thermal storage may not be sufficient, check calculations or provide justification why",""))</f>
        <v/>
      </c>
    </row>
    <row r="26" spans="1:6" ht="30" customHeight="1" x14ac:dyDescent="0.25">
      <c r="B26" s="58"/>
      <c r="C26" s="10" t="s">
        <v>21</v>
      </c>
      <c r="D26" s="12" t="e">
        <f>((D10*15500000)/D12)/24</f>
        <v>#DIV/0!</v>
      </c>
      <c r="E26" s="34" t="s">
        <v>3</v>
      </c>
      <c r="F26" s="45" t="e">
        <f>IF(D26&lt;14,"Additional pellet storage may be required, check calculations or provide justification why","")</f>
        <v>#DIV/0!</v>
      </c>
    </row>
    <row r="27" spans="1:6" ht="30" x14ac:dyDescent="0.25">
      <c r="B27" s="58"/>
      <c r="C27" s="10" t="s">
        <v>22</v>
      </c>
      <c r="D27" s="12" t="e">
        <f>(D24*1000)/D11</f>
        <v>#DIV/0!</v>
      </c>
      <c r="E27" s="34" t="s">
        <v>27</v>
      </c>
      <c r="F27" s="45" t="e">
        <f>IF(D27&gt;60, "Estimated annual heat demand may be too high, check calculations or provide justification why",IF(D27&lt;10,"Estimated annual heat demand may be too low, check calculations or provide justification why",""))</f>
        <v>#DIV/0!</v>
      </c>
    </row>
    <row r="28" spans="1:6" ht="36.75" customHeight="1" x14ac:dyDescent="0.25">
      <c r="B28" s="58"/>
      <c r="C28" s="10" t="s">
        <v>23</v>
      </c>
      <c r="D28" s="12" t="e">
        <f>D6/D11</f>
        <v>#DIV/0!</v>
      </c>
      <c r="E28" s="36" t="s">
        <v>25</v>
      </c>
      <c r="F28" s="45" t="e">
        <f>IF(D28&lt;10, "Boiler may be undersized, check calculations or provide justification why",IF(D28&gt;40, "Boiler may be oversized, check calculations or provide justification why",""))</f>
        <v>#DIV/0!</v>
      </c>
    </row>
    <row r="29" spans="1:6" s="5" customFormat="1" ht="75" x14ac:dyDescent="0.25">
      <c r="A29" s="43"/>
      <c r="B29" s="59"/>
      <c r="C29" s="13" t="s">
        <v>0</v>
      </c>
      <c r="D29" s="14" t="e">
        <f>D6/D12</f>
        <v>#DIV/0!</v>
      </c>
      <c r="E29" s="37" t="s">
        <v>4</v>
      </c>
      <c r="F29" s="46" t="e">
        <f>IF((D29-0.01)&gt;E11,"Boiler may not be properly sized for the load, check calculations or provide justification why",IF(D29&lt;0.5,"Boiler may not cover the peak design load, check calculations or provide justification why",""))</f>
        <v>#DIV/0!</v>
      </c>
    </row>
    <row r="30" spans="1:6" x14ac:dyDescent="0.25">
      <c r="B30" s="1" t="s">
        <v>30</v>
      </c>
      <c r="E30" s="38"/>
    </row>
    <row r="31" spans="1:6" x14ac:dyDescent="0.25">
      <c r="B31" t="s">
        <v>40</v>
      </c>
    </row>
  </sheetData>
  <protectedRanges>
    <protectedRange password="C97F" sqref="D6:D12 D16:D19" name="Data input"/>
  </protectedRanges>
  <mergeCells count="3">
    <mergeCell ref="B24:B29"/>
    <mergeCell ref="B16:B19"/>
    <mergeCell ref="B20:C22"/>
  </mergeCells>
  <conditionalFormatting sqref="D26">
    <cfRule type="cellIs" dxfId="9" priority="12" operator="lessThan">
      <formula>14</formula>
    </cfRule>
  </conditionalFormatting>
  <conditionalFormatting sqref="D27">
    <cfRule type="cellIs" dxfId="8" priority="10" operator="greaterThan">
      <formula>60</formula>
    </cfRule>
    <cfRule type="cellIs" dxfId="7" priority="11" operator="lessThan">
      <formula>10</formula>
    </cfRule>
  </conditionalFormatting>
  <conditionalFormatting sqref="D28">
    <cfRule type="cellIs" dxfId="6" priority="6" operator="greaterThan">
      <formula>40</formula>
    </cfRule>
    <cfRule type="cellIs" dxfId="5" priority="7" operator="lessThan">
      <formula>10</formula>
    </cfRule>
  </conditionalFormatting>
  <conditionalFormatting sqref="D25">
    <cfRule type="cellIs" dxfId="4" priority="4" operator="between">
      <formula>0.0001</formula>
      <formula>0.74999999</formula>
    </cfRule>
    <cfRule type="cellIs" dxfId="3" priority="5" operator="greaterThan">
      <formula>5</formula>
    </cfRule>
  </conditionalFormatting>
  <conditionalFormatting sqref="D29">
    <cfRule type="cellIs" dxfId="2" priority="2" operator="greaterThan">
      <formula>1.301</formula>
    </cfRule>
    <cfRule type="cellIs" dxfId="1" priority="3" operator="lessThan">
      <formula>0.5</formula>
    </cfRule>
  </conditionalFormatting>
  <conditionalFormatting sqref="F24:F29">
    <cfRule type="containsText" dxfId="0" priority="1" operator="containsText" text=" ">
      <formula>NOT(ISERROR(SEARCH(" ",F24)))</formula>
    </cfRule>
  </conditionalFormatting>
  <dataValidations count="1">
    <dataValidation type="list" allowBlank="1" showInputMessage="1" showErrorMessage="1" sqref="D8:D9">
      <formula1>"Use drop-down menu, 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Self-Review Tool</vt:lpstr>
    </vt:vector>
  </TitlesOfParts>
  <Company>VEIC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Sherman</dc:creator>
  <cp:lastModifiedBy>Allison Fode</cp:lastModifiedBy>
  <dcterms:created xsi:type="dcterms:W3CDTF">2014-11-05T18:27:20Z</dcterms:created>
  <dcterms:modified xsi:type="dcterms:W3CDTF">2015-06-30T20:47:06Z</dcterms:modified>
</cp:coreProperties>
</file>